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B8" i="1" l="1"/>
  <c r="AX8" i="1"/>
  <c r="AT8" i="1"/>
  <c r="AP8" i="1"/>
  <c r="AL8" i="1"/>
  <c r="AK8" i="1"/>
  <c r="AJ8" i="1"/>
  <c r="AC8" i="1"/>
  <c r="AB8" i="1"/>
  <c r="AA8" i="1"/>
  <c r="AH8" i="1"/>
  <c r="F8" i="1" l="1"/>
  <c r="BC8" i="1" l="1"/>
  <c r="L8" i="1"/>
  <c r="Z8" i="1" s="1"/>
  <c r="AD8" i="1" l="1"/>
</calcChain>
</file>

<file path=xl/sharedStrings.xml><?xml version="1.0" encoding="utf-8"?>
<sst xmlns="http://schemas.openxmlformats.org/spreadsheetml/2006/main" count="64" uniqueCount="64">
  <si>
    <t>№ п\п</t>
  </si>
  <si>
    <t>Адрес многоквартирного дома</t>
  </si>
  <si>
    <t>Этажность</t>
  </si>
  <si>
    <t>Количество квартир</t>
  </si>
  <si>
    <t>Количество зарегистрованных граждан, человек</t>
  </si>
  <si>
    <t>Степень благоустройства</t>
  </si>
  <si>
    <t>Информация о признании жилых помещений непригодными для проживания</t>
  </si>
  <si>
    <t>размер платы, руб/кв.м</t>
  </si>
  <si>
    <t>содержание несущих конструкций</t>
  </si>
  <si>
    <t>содержание оборудования и систем инженерно-технического обеспечения</t>
  </si>
  <si>
    <t>техническое обслуживание и диагностирование ВДГО</t>
  </si>
  <si>
    <t>содержание систем вентиляции и дымоудаления</t>
  </si>
  <si>
    <t>уборка мест общего пользования</t>
  </si>
  <si>
    <t xml:space="preserve">дератизация  и дезинсекция мест общего пользования </t>
  </si>
  <si>
    <t>содержание придомовой территории и внешнее благоустройство</t>
  </si>
  <si>
    <t>откачка и вывоз жидких бытовых отходов</t>
  </si>
  <si>
    <t>управление многоквартирным домом</t>
  </si>
  <si>
    <t>аварийно-диспетчерская служба</t>
  </si>
  <si>
    <t>содержание общедомовых приборов учета</t>
  </si>
  <si>
    <t>в том числе ставки платы, руб/кв.м.</t>
  </si>
  <si>
    <t>текущий ремонт несущих конструкций, оборудования и систем инженерно-технического обеспечения</t>
  </si>
  <si>
    <t>содержание мест накопления твердых коммунальных отходов</t>
  </si>
  <si>
    <t>Общая площадь многоквар-тирного дома, кв.м</t>
  </si>
  <si>
    <t xml:space="preserve"> Площадь СОИ, кв.м</t>
  </si>
  <si>
    <t xml:space="preserve"> Площадь жилых помещений многоквар-тирного дома, кв.м</t>
  </si>
  <si>
    <t>Площадь нежилых помещений многоквар-тирного дома, кв.м</t>
  </si>
  <si>
    <t>-</t>
  </si>
  <si>
    <t>к постановлению администрации</t>
  </si>
  <si>
    <t>муниципального округа Красноуральск</t>
  </si>
  <si>
    <t>Размер платы за содержание жилого помещения в многоквартирном доме, в отношении которого собственниками помещений не выбран способ управления</t>
  </si>
  <si>
    <t>ул. Победы, 10</t>
  </si>
  <si>
    <t>центральное отопление, централизованные холодное водоснабжение, водоотведение,    горячее водоснабжение, газовые или электрические плиты отсутствуют</t>
  </si>
  <si>
    <t>Приложение № 2</t>
  </si>
  <si>
    <t>Плата за содержание в год, без КР на СОИ, рублей</t>
  </si>
  <si>
    <t>Плата за содержание в год,  с  КР на СОИ, рублей</t>
  </si>
  <si>
    <t>Норматив на отопление, Гкал/м2 8 мес.</t>
  </si>
  <si>
    <t>Плата за отопление в год, рублей</t>
  </si>
  <si>
    <t>норматив ГВС, м3/чел</t>
  </si>
  <si>
    <t>Плата за ГВС в год, рублей</t>
  </si>
  <si>
    <t>норматив ХВС, м3/чел</t>
  </si>
  <si>
    <t>Плата за ХВС в год, рублей</t>
  </si>
  <si>
    <t>норматив отвод, м3/чел</t>
  </si>
  <si>
    <t>Плата за отвод в год, рублей</t>
  </si>
  <si>
    <t>норматив э/э, кВтч/чел</t>
  </si>
  <si>
    <t>Плата за э/э в год, рублей</t>
  </si>
  <si>
    <t>норматив обращение с ТКО,              м3/чел</t>
  </si>
  <si>
    <t>Плата за обращение с ТКО в год, рублей</t>
  </si>
  <si>
    <t>ВСЕГО плата за коммунальные услуги в год, рублей</t>
  </si>
  <si>
    <t>тариф на отопление, 01.10.2026-31.12.2026, руб/Гкал,  3 мес.</t>
  </si>
  <si>
    <t>КР на СОИ, руб на 2026 год</t>
  </si>
  <si>
    <t>от  _________.2026 № ______</t>
  </si>
  <si>
    <t>КР на СОИ, руб/м2          01.10.2026-31.12.2026 года</t>
  </si>
  <si>
    <t>КР на СОИ, руб/м2          01.01.2026-30.09.2026 года</t>
  </si>
  <si>
    <t>тариф на отопление, 01.01.2026-30.09.2026 руб/Гкал, 5 мес.</t>
  </si>
  <si>
    <t>тариф на ГВС, 01.01.2026-30.09.2026, руб/м3,        9 мес.</t>
  </si>
  <si>
    <t>тариф на ГВС, 01.10.2026-31.12.2026, руб/м3,         3 мес.</t>
  </si>
  <si>
    <t>тариф на ХВС, 01.01.2026-30.09.2026 руб/м3,         9 мес.</t>
  </si>
  <si>
    <t>тариф на ХВС, 01.10.2026-31.12.2026 руб/м3,         3 мес.</t>
  </si>
  <si>
    <t>тариф на отвод, 01.01.2026-30.09.2026, руб/м3,           9 мес.</t>
  </si>
  <si>
    <t>тариф на отвод, 01.10.2026-31.12.2026, руб/м3,            3 мес.</t>
  </si>
  <si>
    <t>тариф на э\э, 01.01.2026-30.09.2026, руб/кВтч,    9 мес.</t>
  </si>
  <si>
    <t>тариф на э\э,01.10.2026-31.12.2026, руб/кВтч, 3 мес.</t>
  </si>
  <si>
    <t>тариф на обращение с ТКО,          01.01.2026-30.09.2026, руб/м3,        9 мес.</t>
  </si>
  <si>
    <t>тариф на обращение с ТКО,          01.10.2026-31.12.2026, руб/м3,        3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</si>
</sst>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workbookViewId="0">
      <selection activeCell="K27" sqref="K27"/>
    </sheetView>
  </sheetViews>
  <sheetFormatPr defaultRowHeight="15" x14ac:dyDescent="0.25"/>
  <cols>
    <col min="1" max="1" width="4.140625" style="1" customWidth="1"/>
    <col min="2" max="2" width="17.5703125" style="1" customWidth="1"/>
    <col min="3" max="5" width="11.28515625" style="1" customWidth="1"/>
    <col min="6" max="8" width="13.140625" style="1" customWidth="1"/>
    <col min="9" max="9" width="10.7109375" style="1" customWidth="1"/>
    <col min="10" max="10" width="35.5703125" style="1" customWidth="1"/>
    <col min="11" max="11" width="13.140625" style="1" customWidth="1"/>
    <col min="12" max="12" width="9.140625" style="1"/>
    <col min="13" max="13" width="10.28515625" style="1" customWidth="1"/>
    <col min="14" max="14" width="10.7109375" style="1" customWidth="1"/>
    <col min="15" max="15" width="11" style="1" customWidth="1"/>
    <col min="16" max="16" width="9.42578125" style="1" customWidth="1"/>
    <col min="17" max="17" width="10.7109375" style="1" customWidth="1"/>
    <col min="18" max="18" width="9.5703125" style="1" customWidth="1"/>
    <col min="19" max="19" width="9.7109375" style="1" customWidth="1"/>
    <col min="20" max="20" width="9.5703125" style="1" customWidth="1"/>
    <col min="21" max="21" width="11" style="1" customWidth="1"/>
    <col min="22" max="22" width="7.7109375" style="1" customWidth="1"/>
    <col min="23" max="24" width="9.140625" style="1"/>
    <col min="25" max="25" width="10.42578125" style="1" customWidth="1"/>
    <col min="26" max="26" width="9.28515625" style="1" customWidth="1"/>
    <col min="27" max="27" width="10" style="1" customWidth="1"/>
    <col min="28" max="28" width="9.5703125" style="1" customWidth="1"/>
    <col min="29" max="29" width="9.140625" style="1"/>
    <col min="30" max="30" width="10" style="1" customWidth="1"/>
    <col min="31" max="31" width="9.140625" style="1"/>
    <col min="32" max="32" width="10.140625" style="1" customWidth="1"/>
    <col min="33" max="33" width="9.7109375" style="1" customWidth="1"/>
    <col min="34" max="34" width="10.5703125" style="1" customWidth="1"/>
    <col min="35" max="35" width="9.140625" style="1"/>
    <col min="36" max="37" width="9.85546875" style="1" customWidth="1"/>
    <col min="38" max="39" width="9.140625" style="1"/>
    <col min="40" max="41" width="10" style="1" customWidth="1"/>
    <col min="42" max="43" width="9.140625" style="1"/>
    <col min="44" max="44" width="9.7109375" style="1" customWidth="1"/>
    <col min="45" max="45" width="10" style="1" customWidth="1"/>
    <col min="46" max="47" width="9.140625" style="1"/>
    <col min="48" max="48" width="10.140625" style="1" customWidth="1"/>
    <col min="49" max="49" width="9.85546875" style="1" customWidth="1"/>
    <col min="50" max="50" width="9.140625" style="1"/>
    <col min="51" max="52" width="10" style="1" customWidth="1"/>
    <col min="53" max="53" width="9.7109375" style="1" customWidth="1"/>
    <col min="54" max="54" width="10.140625" style="1" customWidth="1"/>
    <col min="55" max="55" width="10.42578125" style="1" customWidth="1"/>
    <col min="56" max="16384" width="9.140625" style="1"/>
  </cols>
  <sheetData>
    <row r="1" spans="1:55" x14ac:dyDescent="0.25">
      <c r="S1" s="18" t="s">
        <v>32</v>
      </c>
      <c r="T1" s="18"/>
      <c r="U1" s="18"/>
      <c r="V1" s="18"/>
      <c r="W1" s="18"/>
      <c r="X1" s="18"/>
      <c r="Y1" s="18"/>
    </row>
    <row r="2" spans="1:55" x14ac:dyDescent="0.25">
      <c r="S2" s="18" t="s">
        <v>27</v>
      </c>
      <c r="T2" s="18"/>
      <c r="U2" s="18"/>
      <c r="V2" s="18"/>
      <c r="W2" s="18"/>
      <c r="X2" s="18"/>
      <c r="Y2" s="18"/>
    </row>
    <row r="3" spans="1:55" x14ac:dyDescent="0.25">
      <c r="S3" s="18" t="s">
        <v>28</v>
      </c>
      <c r="T3" s="18"/>
      <c r="U3" s="18"/>
      <c r="V3" s="18"/>
      <c r="W3" s="18"/>
      <c r="X3" s="18"/>
      <c r="Y3" s="18"/>
    </row>
    <row r="4" spans="1:55" x14ac:dyDescent="0.25">
      <c r="S4" s="18" t="s">
        <v>50</v>
      </c>
      <c r="T4" s="18"/>
      <c r="U4" s="18"/>
      <c r="V4" s="18"/>
      <c r="W4" s="18"/>
      <c r="X4" s="18"/>
      <c r="Y4" s="18"/>
    </row>
    <row r="5" spans="1:55" ht="16.5" x14ac:dyDescent="0.25">
      <c r="A5" s="9" t="s">
        <v>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55" ht="15" customHeight="1" x14ac:dyDescent="0.25">
      <c r="A6" s="19" t="s">
        <v>0</v>
      </c>
      <c r="B6" s="19" t="s">
        <v>1</v>
      </c>
      <c r="C6" s="19" t="s">
        <v>3</v>
      </c>
      <c r="D6" s="19" t="s">
        <v>2</v>
      </c>
      <c r="E6" s="19" t="s">
        <v>4</v>
      </c>
      <c r="F6" s="19" t="s">
        <v>22</v>
      </c>
      <c r="G6" s="19" t="s">
        <v>24</v>
      </c>
      <c r="H6" s="19" t="s">
        <v>25</v>
      </c>
      <c r="I6" s="19" t="s">
        <v>23</v>
      </c>
      <c r="J6" s="19" t="s">
        <v>5</v>
      </c>
      <c r="K6" s="24" t="s">
        <v>6</v>
      </c>
      <c r="L6" s="19" t="s">
        <v>7</v>
      </c>
      <c r="M6" s="21" t="s">
        <v>19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/>
    </row>
    <row r="7" spans="1:55" ht="10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5"/>
      <c r="L7" s="20"/>
      <c r="M7" s="3" t="s">
        <v>8</v>
      </c>
      <c r="N7" s="3" t="s">
        <v>9</v>
      </c>
      <c r="O7" s="3" t="s">
        <v>10</v>
      </c>
      <c r="P7" s="3" t="s">
        <v>11</v>
      </c>
      <c r="Q7" s="3" t="s">
        <v>20</v>
      </c>
      <c r="R7" s="3" t="s">
        <v>12</v>
      </c>
      <c r="S7" s="3" t="s">
        <v>13</v>
      </c>
      <c r="T7" s="3" t="s">
        <v>14</v>
      </c>
      <c r="U7" s="3" t="s">
        <v>21</v>
      </c>
      <c r="V7" s="3" t="s">
        <v>15</v>
      </c>
      <c r="W7" s="3" t="s">
        <v>16</v>
      </c>
      <c r="X7" s="3" t="s">
        <v>17</v>
      </c>
      <c r="Y7" s="3" t="s">
        <v>18</v>
      </c>
      <c r="Z7" s="10" t="s">
        <v>33</v>
      </c>
      <c r="AA7" s="11" t="s">
        <v>52</v>
      </c>
      <c r="AB7" s="11" t="s">
        <v>51</v>
      </c>
      <c r="AC7" s="11" t="s">
        <v>49</v>
      </c>
      <c r="AD7" s="10" t="s">
        <v>34</v>
      </c>
      <c r="AE7" s="12" t="s">
        <v>35</v>
      </c>
      <c r="AF7" s="12" t="s">
        <v>53</v>
      </c>
      <c r="AG7" s="12" t="s">
        <v>48</v>
      </c>
      <c r="AH7" s="13" t="s">
        <v>36</v>
      </c>
      <c r="AI7" s="12" t="s">
        <v>37</v>
      </c>
      <c r="AJ7" s="12" t="s">
        <v>54</v>
      </c>
      <c r="AK7" s="12" t="s">
        <v>55</v>
      </c>
      <c r="AL7" s="13" t="s">
        <v>38</v>
      </c>
      <c r="AM7" s="12" t="s">
        <v>39</v>
      </c>
      <c r="AN7" s="12" t="s">
        <v>56</v>
      </c>
      <c r="AO7" s="12" t="s">
        <v>57</v>
      </c>
      <c r="AP7" s="13" t="s">
        <v>40</v>
      </c>
      <c r="AQ7" s="12" t="s">
        <v>41</v>
      </c>
      <c r="AR7" s="12" t="s">
        <v>58</v>
      </c>
      <c r="AS7" s="12" t="s">
        <v>59</v>
      </c>
      <c r="AT7" s="13" t="s">
        <v>42</v>
      </c>
      <c r="AU7" s="12" t="s">
        <v>43</v>
      </c>
      <c r="AV7" s="12" t="s">
        <v>60</v>
      </c>
      <c r="AW7" s="12" t="s">
        <v>61</v>
      </c>
      <c r="AX7" s="13" t="s">
        <v>44</v>
      </c>
      <c r="AY7" s="12" t="s">
        <v>45</v>
      </c>
      <c r="AZ7" s="12" t="s">
        <v>62</v>
      </c>
      <c r="BA7" s="12" t="s">
        <v>63</v>
      </c>
      <c r="BB7" s="13" t="s">
        <v>46</v>
      </c>
      <c r="BC7" s="14" t="s">
        <v>47</v>
      </c>
    </row>
    <row r="8" spans="1:55" ht="65.25" customHeight="1" x14ac:dyDescent="0.25">
      <c r="A8" s="4">
        <v>1</v>
      </c>
      <c r="B8" s="5" t="s">
        <v>30</v>
      </c>
      <c r="C8" s="6">
        <v>12</v>
      </c>
      <c r="D8" s="6">
        <v>2</v>
      </c>
      <c r="E8" s="6">
        <v>31</v>
      </c>
      <c r="F8" s="6">
        <f>G8+H8</f>
        <v>431.8</v>
      </c>
      <c r="G8" s="6">
        <v>431.8</v>
      </c>
      <c r="H8" s="6">
        <v>0</v>
      </c>
      <c r="I8" s="6">
        <v>34.799999999999997</v>
      </c>
      <c r="J8" s="7" t="s">
        <v>31</v>
      </c>
      <c r="K8" s="6" t="s">
        <v>26</v>
      </c>
      <c r="L8" s="8">
        <f>M8+N8+P8+Q8+R8+S8+T8+U8+W8+X8+Y8</f>
        <v>28.970000000000006</v>
      </c>
      <c r="M8" s="8">
        <v>2.1</v>
      </c>
      <c r="N8" s="8">
        <v>6.38</v>
      </c>
      <c r="O8" s="6">
        <v>0</v>
      </c>
      <c r="P8" s="8">
        <v>0.3</v>
      </c>
      <c r="Q8" s="8">
        <v>3.62</v>
      </c>
      <c r="R8" s="8">
        <v>3.8</v>
      </c>
      <c r="S8" s="6">
        <v>0.05</v>
      </c>
      <c r="T8" s="6">
        <v>4.59</v>
      </c>
      <c r="U8" s="6">
        <v>0.26</v>
      </c>
      <c r="V8" s="6">
        <v>0</v>
      </c>
      <c r="W8" s="8">
        <v>4.87</v>
      </c>
      <c r="X8" s="6">
        <v>2.0699999999999998</v>
      </c>
      <c r="Y8" s="6">
        <v>0.93</v>
      </c>
      <c r="Z8" s="16">
        <f t="shared" ref="Z8" si="0">F8*L8*12</f>
        <v>150110.95200000005</v>
      </c>
      <c r="AA8" s="15">
        <f>((0.054*I8*41.03)+(0.054*47.68)+(0.054*I8*0.05138*1932.43)+(0.11*I8*18.74)+(1.96*I8*6.43))/ F8</f>
        <v>1.7984598003457157</v>
      </c>
      <c r="AB8" s="15">
        <f>((0.054*I8*47.32)+(0.054*I8*54.99)+(0.054*I8*0.05138*2227.55)+(0.11*I8*21.61)+(1.96*I8*7.15))/ F8</f>
        <v>2.2643550868568783</v>
      </c>
      <c r="AC8" s="15">
        <f>(AA8*F8*9)+(AB8*F8*3)</f>
        <v>9922.4200556179203</v>
      </c>
      <c r="AD8" s="16">
        <f t="shared" ref="AD8" si="1">Z8+AC8</f>
        <v>160033.37205561798</v>
      </c>
      <c r="AE8" s="17">
        <v>3.2399999999999998E-2</v>
      </c>
      <c r="AF8" s="15">
        <v>1932.43</v>
      </c>
      <c r="AG8" s="15">
        <v>2227.5500000000002</v>
      </c>
      <c r="AH8" s="15">
        <f>(AE8*AF8*F8*5)+(AE8*AG8*F8*3)</f>
        <v>228668.98233599999</v>
      </c>
      <c r="AI8" s="17">
        <v>4.01</v>
      </c>
      <c r="AJ8" s="15">
        <f>(47.68+(1932.43*0.05138))</f>
        <v>146.96825340000001</v>
      </c>
      <c r="AK8" s="15">
        <f>(54.99+(2227.55*0.05138))</f>
        <v>169.44151900000003</v>
      </c>
      <c r="AL8" s="17">
        <f>(AI8*E8*AJ8*9)+(AI8*E8*AK8*3)</f>
        <v>227616.437902056</v>
      </c>
      <c r="AM8" s="17">
        <v>4.8499999999999996</v>
      </c>
      <c r="AN8" s="17">
        <v>41.03</v>
      </c>
      <c r="AO8" s="17">
        <v>47.32</v>
      </c>
      <c r="AP8" s="17">
        <f>(AM8*AN8*E8*9)+(AM8*E8*AO8*3)</f>
        <v>76863.430500000002</v>
      </c>
      <c r="AQ8" s="17">
        <v>8.86</v>
      </c>
      <c r="AR8" s="17">
        <v>18.739999999999998</v>
      </c>
      <c r="AS8" s="17">
        <v>21.61</v>
      </c>
      <c r="AT8" s="17">
        <f>(AQ8*AR8*E8*9)+(AQ8*AS8*E8*3)</f>
        <v>64130.363399999995</v>
      </c>
      <c r="AU8" s="17">
        <v>144</v>
      </c>
      <c r="AV8" s="15">
        <v>6.43</v>
      </c>
      <c r="AW8" s="15">
        <v>7.15</v>
      </c>
      <c r="AX8" s="17">
        <f>(AU8*AV8*E8*9)+(AU8*AW8*E8*3)</f>
        <v>354084.48</v>
      </c>
      <c r="AY8" s="17">
        <v>0.16800000000000001</v>
      </c>
      <c r="AZ8" s="15">
        <v>1067.79</v>
      </c>
      <c r="BA8" s="17">
        <v>1192.72</v>
      </c>
      <c r="BB8" s="17">
        <f>(AY8*AZ8*E8*9)+(AY8*BA8*E8*3)</f>
        <v>68684.510160000005</v>
      </c>
      <c r="BC8" s="16">
        <f>AH8+AL8+AP8+AT8+AX8+BB8</f>
        <v>1020048.204298056</v>
      </c>
    </row>
  </sheetData>
  <mergeCells count="17">
    <mergeCell ref="A6:A7"/>
    <mergeCell ref="B6:B7"/>
    <mergeCell ref="C6:C7"/>
    <mergeCell ref="D6:D7"/>
    <mergeCell ref="E6:E7"/>
    <mergeCell ref="S1:Y1"/>
    <mergeCell ref="S2:Y2"/>
    <mergeCell ref="S3:Y3"/>
    <mergeCell ref="S4:Y4"/>
    <mergeCell ref="F6:F7"/>
    <mergeCell ref="J6:J7"/>
    <mergeCell ref="M6:Y6"/>
    <mergeCell ref="I6:I7"/>
    <mergeCell ref="G6:G7"/>
    <mergeCell ref="L6:L7"/>
    <mergeCell ref="K6:K7"/>
    <mergeCell ref="H6:H7"/>
  </mergeCells>
  <pageMargins left="0" right="0" top="0.74803149606299213" bottom="0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2026-04-01T07:49:09Z</dcterms:modified>
</cp:coreProperties>
</file>